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300" yWindow="30" windowWidth="13305" windowHeight="12090"/>
  </bookViews>
  <sheets>
    <sheet name="Лист1" sheetId="8" r:id="rId1"/>
  </sheets>
  <calcPr calcId="124519"/>
</workbook>
</file>

<file path=xl/calcChain.xml><?xml version="1.0" encoding="utf-8"?>
<calcChain xmlns="http://schemas.openxmlformats.org/spreadsheetml/2006/main">
  <c r="C33" i="8"/>
  <c r="C40"/>
  <c r="C28"/>
  <c r="C25"/>
  <c r="C16"/>
  <c r="C14"/>
  <c r="C13"/>
  <c r="C12"/>
  <c r="F33" l="1"/>
  <c r="G33" s="1"/>
  <c r="F40"/>
  <c r="G40" s="1"/>
  <c r="D28"/>
  <c r="C22"/>
  <c r="F22" s="1"/>
  <c r="G22" s="1"/>
  <c r="F16"/>
  <c r="G16" s="1"/>
  <c r="F13"/>
  <c r="G13" s="1"/>
  <c r="D12"/>
  <c r="G11"/>
  <c r="G18"/>
  <c r="G32"/>
  <c r="G34"/>
  <c r="G35"/>
  <c r="G36"/>
  <c r="G37"/>
  <c r="G38"/>
  <c r="G41"/>
  <c r="G42"/>
  <c r="H43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10"/>
  <c r="F11"/>
  <c r="F14"/>
  <c r="G14" s="1"/>
  <c r="F15"/>
  <c r="G15" s="1"/>
  <c r="F17"/>
  <c r="G17" s="1"/>
  <c r="F18"/>
  <c r="F19"/>
  <c r="G19" s="1"/>
  <c r="F20"/>
  <c r="G20" s="1"/>
  <c r="F21"/>
  <c r="G21" s="1"/>
  <c r="F23"/>
  <c r="G23" s="1"/>
  <c r="F24"/>
  <c r="G24" s="1"/>
  <c r="F25"/>
  <c r="G25" s="1"/>
  <c r="F26"/>
  <c r="G26" s="1"/>
  <c r="F27"/>
  <c r="G27" s="1"/>
  <c r="F29"/>
  <c r="G29" s="1"/>
  <c r="F30"/>
  <c r="G30" s="1"/>
  <c r="F31"/>
  <c r="G31" s="1"/>
  <c r="F32"/>
  <c r="F34"/>
  <c r="F35"/>
  <c r="F36"/>
  <c r="F37"/>
  <c r="F38"/>
  <c r="F39"/>
  <c r="G39" s="1"/>
  <c r="F41"/>
  <c r="F42"/>
  <c r="F10"/>
  <c r="G10" s="1"/>
  <c r="D11"/>
  <c r="D14"/>
  <c r="D15"/>
  <c r="D17"/>
  <c r="D18"/>
  <c r="D19"/>
  <c r="D20"/>
  <c r="D21"/>
  <c r="D23"/>
  <c r="D24"/>
  <c r="D25"/>
  <c r="D26"/>
  <c r="D27"/>
  <c r="D29"/>
  <c r="D30"/>
  <c r="D31"/>
  <c r="D32"/>
  <c r="D34"/>
  <c r="D35"/>
  <c r="D36"/>
  <c r="D37"/>
  <c r="D38"/>
  <c r="D39"/>
  <c r="D41"/>
  <c r="D42"/>
  <c r="D10"/>
  <c r="E43"/>
  <c r="D33" l="1"/>
  <c r="D40"/>
  <c r="F28"/>
  <c r="G28" s="1"/>
  <c r="D22"/>
  <c r="D16"/>
  <c r="D13"/>
  <c r="F12"/>
  <c r="G12" s="1"/>
  <c r="C43"/>
  <c r="G43" l="1"/>
  <c r="D43"/>
  <c r="F43"/>
</calcChain>
</file>

<file path=xl/sharedStrings.xml><?xml version="1.0" encoding="utf-8"?>
<sst xmlns="http://schemas.openxmlformats.org/spreadsheetml/2006/main" count="47" uniqueCount="43">
  <si>
    <t>N п/п</t>
  </si>
  <si>
    <t>МО</t>
  </si>
  <si>
    <t xml:space="preserve">количество исследований </t>
  </si>
  <si>
    <t>Размер финансового обеспечения (руб.)</t>
  </si>
  <si>
    <t>Всего</t>
  </si>
  <si>
    <t>АО "МАКС-М"</t>
  </si>
  <si>
    <t>ООО МСК "Инко-Мед"</t>
  </si>
  <si>
    <t>ОГБУЗ "АЛЕКСЕЕВСКАЯ ЦРБ"</t>
  </si>
  <si>
    <t>ОГБУЗ "БЕЛГОРОДСКАЯ ЦРБ"</t>
  </si>
  <si>
    <t>ОГБУЗ "БОРИСОВСКАЯ ЦРБ"</t>
  </si>
  <si>
    <t>ОГБУЗ "ВАЛУЙСКАЯ ЦРБ"</t>
  </si>
  <si>
    <t>ОГБУЗ "ВЕЙДЕЛЕВСКАЯ ЦРБ"</t>
  </si>
  <si>
    <t>ОГБУЗ "ВОЛОКОНОВСКАЯ ЦРБ"</t>
  </si>
  <si>
    <t>ОГБУЗ "ГРАЙВОРОНСКАЯ ЦРБ"</t>
  </si>
  <si>
    <t>ОГБУЗ "ИВНЯНСКАЯ ЦРБ"</t>
  </si>
  <si>
    <t>ОГБУЗ "КОРОЧАНСКАЯ ЦРБ"</t>
  </si>
  <si>
    <t>ОГБУЗ "КРАСНЕНСКАЯ ЦРБ"</t>
  </si>
  <si>
    <t>ОГБУЗ "КРАСНОГВАРДЕЙСКАЯ ЦРБ"</t>
  </si>
  <si>
    <t>ОГБУЗ "КРАСНОЯРУЖСКАЯ ЦРБ"</t>
  </si>
  <si>
    <t>ОГБУЗ "НОВООСКОЛЬСКАЯ ЦРБ"</t>
  </si>
  <si>
    <t>ОГБУЗ "ПРОХОРОВСКАЯ ЦРБ"</t>
  </si>
  <si>
    <t>ОГБУЗ "РАКИТЯНСКАЯ ЦРБ"</t>
  </si>
  <si>
    <t>ОГБУЗ "РОВЕНЬСКАЯ ЦРБ"</t>
  </si>
  <si>
    <t>ОГБУЗ "ЧЕРНЯНСКАЯ ЦРБ" им П.В. Гапотченко"</t>
  </si>
  <si>
    <t>ОГБУЗ "ШЕБЕКИНСКАЯ ЦРБ"</t>
  </si>
  <si>
    <t>ОГБУЗ "ЯКОВЛЕВСКАЯ ЦРБ"</t>
  </si>
  <si>
    <t>ОГБУЗ "ТОМАРОВСКАЯ РБ" им . И.С. Сальтевского</t>
  </si>
  <si>
    <t>ОГБУЗ "ГУБКИНСКАЯ ЦРБ"</t>
  </si>
  <si>
    <t>ОГБУЗ "ГУБКИНСКАЯ ГОРОДСКАЯ ДЕТСКАЯ БОЛЬНИЦА"</t>
  </si>
  <si>
    <t>ОГБУЗ "СТАРООСКОЛЬСКАЯ ОКРУЖНАЯ БОЛЬНИЦА СВЯТИТЕЛЯ ЛУКИ КРЫМСКОГО"</t>
  </si>
  <si>
    <t>ОГБУЗ "ГОРОДСКАЯ ПОЛИКЛИННИКА ГОРОДА БЕЛГОРОДА"</t>
  </si>
  <si>
    <t>ЧУЗ "БОЛЬНИЦА "РЖД-МЕДИЦИНА"ГОРОДА БЕЛГОРОДА</t>
  </si>
  <si>
    <t>ОГБУЗ "БЕЛГОРОДСКАЯ ОБЛАСТНАЯ КЛИНИЧЕСКАЯ БОЛЬНИЦА Святителя Иоасафа"</t>
  </si>
  <si>
    <t>ОГБУЗ "ДЕТСКАЯ ОБЛАСТНАЯ КЛИНИЧЕСКАЯ БОЛЬНИЦА"</t>
  </si>
  <si>
    <t>ФГАОУ ВО "БЕЛГОРОДСКИЙ ГОСУДАРСТВЕННЫЙ НАЦИОНАЛЬНЫЙ ИССЛЕДОВАТЕЛЬСКИЙ УНИВЕРСИТЕТ", БЕЛГОРОДСКИЙ ГОСУДАРСТВЕННЫЙ НАЦИОНАЛЬНЫЙ ИССЛЕДОВАТЕЛЬСКИЙ УНИВЕРСИТЕТ, НИУ "БЕЛГУ"</t>
  </si>
  <si>
    <t>ООО "МАКСБЕЛМЕД"</t>
  </si>
  <si>
    <t>ООО "КОНСУЛЬТАТИВНО-ДИАГНОСТИЧЕСКАЯ ПОЛИКЛИНИКА"</t>
  </si>
  <si>
    <t>ОГБУЗ "ГОРОДСКАЯ ДЕТСКАЯ ПОЛИКЛИНИКА №3 ГОРОДА СТАРОГО ОСКОЛА"</t>
  </si>
  <si>
    <t>ООО ПОЛИКЛИНИКА "ПОЛИМЕДИКА-БЕЛГОРОД"</t>
  </si>
  <si>
    <t>ООО "НЕЙРО-ОРТОПЕДИЧЕСКИЙ ЦЕНТР"</t>
  </si>
  <si>
    <t xml:space="preserve">                   Ультразвуковые исследования  сердечно-сосудистой системы на 2021 год</t>
  </si>
  <si>
    <t>Приложение №2</t>
  </si>
  <si>
    <t>к протоколу №9  от 28 июня 2021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</si>
</sst>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5" xfId="0" applyFont="1" applyFill="1" applyBorder="1"/>
    <xf numFmtId="0" fontId="1" fillId="2" borderId="3" xfId="0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/>
    <xf numFmtId="0" fontId="0" fillId="2" borderId="0" xfId="0" applyFill="1" applyAlignment="1"/>
    <xf numFmtId="0" fontId="0" fillId="2" borderId="0" xfId="0" applyFill="1"/>
    <xf numFmtId="0" fontId="6" fillId="2" borderId="4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vertical="top" wrapText="1"/>
    </xf>
    <xf numFmtId="0" fontId="8" fillId="2" borderId="4" xfId="0" applyFont="1" applyFill="1" applyBorder="1" applyAlignment="1">
      <alignment wrapText="1"/>
    </xf>
    <xf numFmtId="3" fontId="9" fillId="2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3" fontId="0" fillId="0" borderId="3" xfId="0" applyNumberFormat="1" applyFill="1" applyBorder="1" applyAlignment="1">
      <alignment horizontal="center"/>
    </xf>
    <xf numFmtId="0" fontId="6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vertical="center" wrapText="1"/>
    </xf>
    <xf numFmtId="0" fontId="1" fillId="0" borderId="5" xfId="0" applyFont="1" applyFill="1" applyBorder="1"/>
    <xf numFmtId="1" fontId="0" fillId="2" borderId="0" xfId="0" applyNumberFormat="1" applyFill="1"/>
    <xf numFmtId="3" fontId="0" fillId="2" borderId="0" xfId="0" applyNumberFormat="1" applyFill="1"/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4" fillId="2" borderId="3" xfId="0" applyNumberFormat="1" applyFont="1" applyFill="1" applyBorder="1"/>
    <xf numFmtId="0" fontId="10" fillId="0" borderId="0" xfId="0" applyFont="1"/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/>
    <xf numFmtId="1" fontId="0" fillId="0" borderId="1" xfId="0" applyNumberFormat="1" applyFill="1" applyBorder="1"/>
    <xf numFmtId="3" fontId="0" fillId="0" borderId="6" xfId="0" applyNumberFormat="1" applyFill="1" applyBorder="1"/>
    <xf numFmtId="3" fontId="0" fillId="0" borderId="3" xfId="0" applyNumberFormat="1" applyFill="1" applyBorder="1"/>
    <xf numFmtId="1" fontId="0" fillId="0" borderId="3" xfId="0" applyNumberFormat="1" applyFill="1" applyBorder="1"/>
    <xf numFmtId="3" fontId="0" fillId="0" borderId="4" xfId="0" applyNumberForma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0" fillId="0" borderId="0" xfId="0" applyFill="1" applyAlignment="1"/>
    <xf numFmtId="0" fontId="5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tabSelected="1" workbookViewId="0">
      <selection activeCell="C9" sqref="C9:C42"/>
    </sheetView>
  </sheetViews>
  <sheetFormatPr defaultRowHeight="12.75"/>
  <cols>
    <col min="1" max="1" width="9.140625" style="6"/>
    <col min="2" max="2" width="36.7109375" style="6" customWidth="1"/>
    <col min="3" max="3" width="15.28515625" style="6" customWidth="1"/>
    <col min="4" max="4" width="14.140625" style="6" customWidth="1"/>
    <col min="5" max="5" width="12" style="6" customWidth="1"/>
    <col min="6" max="6" width="15.42578125" style="6" customWidth="1"/>
    <col min="7" max="7" width="14.85546875" style="6" customWidth="1"/>
    <col min="8" max="8" width="15.5703125" style="6" customWidth="1"/>
    <col min="9" max="9" width="11.42578125" style="6" customWidth="1"/>
    <col min="10" max="16384" width="9.140625" style="6"/>
  </cols>
  <sheetData>
    <row r="2" spans="1:9" ht="15.75">
      <c r="G2" s="26"/>
      <c r="H2" s="46" t="s">
        <v>41</v>
      </c>
      <c r="I2" s="47"/>
    </row>
    <row r="3" spans="1:9" ht="15.75">
      <c r="G3" s="48" t="s">
        <v>42</v>
      </c>
      <c r="H3" s="49"/>
      <c r="I3" s="49"/>
    </row>
    <row r="5" spans="1:9" ht="14.25">
      <c r="A5" s="3"/>
      <c r="B5" s="4" t="s">
        <v>40</v>
      </c>
      <c r="C5" s="5"/>
    </row>
    <row r="6" spans="1:9" ht="13.5" thickBot="1"/>
    <row r="7" spans="1:9" ht="15" customHeight="1">
      <c r="A7" s="34" t="s">
        <v>0</v>
      </c>
      <c r="B7" s="37" t="s">
        <v>1</v>
      </c>
      <c r="C7" s="40" t="s">
        <v>2</v>
      </c>
      <c r="D7" s="41"/>
      <c r="E7" s="42"/>
      <c r="F7" s="40" t="s">
        <v>3</v>
      </c>
      <c r="G7" s="41"/>
      <c r="H7" s="42"/>
    </row>
    <row r="8" spans="1:9" ht="32.25" customHeight="1" thickBot="1">
      <c r="A8" s="35"/>
      <c r="B8" s="38"/>
      <c r="C8" s="43"/>
      <c r="D8" s="44"/>
      <c r="E8" s="45"/>
      <c r="F8" s="43"/>
      <c r="G8" s="44"/>
      <c r="H8" s="45"/>
    </row>
    <row r="9" spans="1:9" ht="57" customHeight="1" thickBot="1">
      <c r="A9" s="36"/>
      <c r="B9" s="39"/>
      <c r="C9" s="50" t="s">
        <v>4</v>
      </c>
      <c r="D9" s="22" t="s">
        <v>5</v>
      </c>
      <c r="E9" s="22" t="s">
        <v>6</v>
      </c>
      <c r="F9" s="22" t="s">
        <v>4</v>
      </c>
      <c r="G9" s="23" t="s">
        <v>5</v>
      </c>
      <c r="H9" s="24" t="s">
        <v>6</v>
      </c>
    </row>
    <row r="10" spans="1:9">
      <c r="A10" s="2">
        <v>1</v>
      </c>
      <c r="B10" s="7" t="s">
        <v>7</v>
      </c>
      <c r="C10" s="27">
        <v>6996</v>
      </c>
      <c r="D10" s="28">
        <f>C10-E10</f>
        <v>6928</v>
      </c>
      <c r="E10" s="29">
        <v>68</v>
      </c>
      <c r="F10" s="28">
        <f>C10*681.6</f>
        <v>4768473.6000000006</v>
      </c>
      <c r="G10" s="30">
        <f>F10-H10</f>
        <v>4722124.8000000007</v>
      </c>
      <c r="H10" s="28">
        <f>E10*681.6</f>
        <v>46348.800000000003</v>
      </c>
      <c r="I10" s="21"/>
    </row>
    <row r="11" spans="1:9">
      <c r="A11" s="2">
        <v>2</v>
      </c>
      <c r="B11" s="7" t="s">
        <v>8</v>
      </c>
      <c r="C11" s="14">
        <v>15096</v>
      </c>
      <c r="D11" s="31">
        <f t="shared" ref="D11:D42" si="0">C11-E11</f>
        <v>14950</v>
      </c>
      <c r="E11" s="32">
        <v>146</v>
      </c>
      <c r="F11" s="31">
        <f t="shared" ref="F11:F42" si="1">C11*681.6</f>
        <v>10289433.6</v>
      </c>
      <c r="G11" s="33">
        <f t="shared" ref="G11:G42" si="2">F11-H11</f>
        <v>10189920</v>
      </c>
      <c r="H11" s="31">
        <f t="shared" ref="H11:H42" si="3">E11*681.6</f>
        <v>99513.600000000006</v>
      </c>
      <c r="I11" s="20"/>
    </row>
    <row r="12" spans="1:9">
      <c r="A12" s="2">
        <v>3</v>
      </c>
      <c r="B12" s="7" t="s">
        <v>9</v>
      </c>
      <c r="C12" s="14">
        <f>2951-450-600</f>
        <v>1901</v>
      </c>
      <c r="D12" s="31">
        <f t="shared" si="0"/>
        <v>1873</v>
      </c>
      <c r="E12" s="32">
        <v>28</v>
      </c>
      <c r="F12" s="31">
        <f t="shared" si="1"/>
        <v>1295721.6000000001</v>
      </c>
      <c r="G12" s="33">
        <f t="shared" si="2"/>
        <v>1276636.8</v>
      </c>
      <c r="H12" s="31">
        <f t="shared" si="3"/>
        <v>19084.8</v>
      </c>
      <c r="I12" s="20"/>
    </row>
    <row r="13" spans="1:9">
      <c r="A13" s="2">
        <v>4</v>
      </c>
      <c r="B13" s="7" t="s">
        <v>10</v>
      </c>
      <c r="C13" s="14">
        <f>7126-1300-1100</f>
        <v>4726</v>
      </c>
      <c r="D13" s="31">
        <f t="shared" si="0"/>
        <v>4657</v>
      </c>
      <c r="E13" s="32">
        <v>69</v>
      </c>
      <c r="F13" s="31">
        <f t="shared" si="1"/>
        <v>3221241.6</v>
      </c>
      <c r="G13" s="33">
        <f t="shared" si="2"/>
        <v>3174211.2</v>
      </c>
      <c r="H13" s="31">
        <f t="shared" si="3"/>
        <v>47030.400000000001</v>
      </c>
      <c r="I13" s="20"/>
    </row>
    <row r="14" spans="1:9">
      <c r="A14" s="2">
        <v>5</v>
      </c>
      <c r="B14" s="7" t="s">
        <v>11</v>
      </c>
      <c r="C14" s="14">
        <f>2406-400</f>
        <v>2006</v>
      </c>
      <c r="D14" s="31">
        <f t="shared" si="0"/>
        <v>1983</v>
      </c>
      <c r="E14" s="32">
        <v>23</v>
      </c>
      <c r="F14" s="31">
        <f t="shared" si="1"/>
        <v>1367289.6</v>
      </c>
      <c r="G14" s="33">
        <f t="shared" si="2"/>
        <v>1351612.8</v>
      </c>
      <c r="H14" s="31">
        <f t="shared" si="3"/>
        <v>15676.800000000001</v>
      </c>
      <c r="I14" s="20"/>
    </row>
    <row r="15" spans="1:9">
      <c r="A15" s="2">
        <v>6</v>
      </c>
      <c r="B15" s="7" t="s">
        <v>12</v>
      </c>
      <c r="C15" s="14">
        <v>3482</v>
      </c>
      <c r="D15" s="31">
        <f t="shared" si="0"/>
        <v>3448</v>
      </c>
      <c r="E15" s="32">
        <v>34</v>
      </c>
      <c r="F15" s="31">
        <f t="shared" si="1"/>
        <v>2373331.2000000002</v>
      </c>
      <c r="G15" s="33">
        <f t="shared" si="2"/>
        <v>2350156.8000000003</v>
      </c>
      <c r="H15" s="31">
        <f t="shared" si="3"/>
        <v>23174.400000000001</v>
      </c>
      <c r="I15" s="20"/>
    </row>
    <row r="16" spans="1:9">
      <c r="A16" s="2">
        <v>7</v>
      </c>
      <c r="B16" s="7" t="s">
        <v>13</v>
      </c>
      <c r="C16" s="14">
        <f>3048-650-800</f>
        <v>1598</v>
      </c>
      <c r="D16" s="31">
        <f t="shared" si="0"/>
        <v>1568</v>
      </c>
      <c r="E16" s="32">
        <v>30</v>
      </c>
      <c r="F16" s="31">
        <f t="shared" si="1"/>
        <v>1089196.8</v>
      </c>
      <c r="G16" s="33">
        <f t="shared" si="2"/>
        <v>1068748.8</v>
      </c>
      <c r="H16" s="31">
        <f t="shared" si="3"/>
        <v>20448</v>
      </c>
      <c r="I16" s="20"/>
    </row>
    <row r="17" spans="1:9">
      <c r="A17" s="2">
        <v>8</v>
      </c>
      <c r="B17" s="7" t="s">
        <v>14</v>
      </c>
      <c r="C17" s="14">
        <v>2533</v>
      </c>
      <c r="D17" s="31">
        <f t="shared" si="0"/>
        <v>2508</v>
      </c>
      <c r="E17" s="32">
        <v>25</v>
      </c>
      <c r="F17" s="31">
        <f t="shared" si="1"/>
        <v>1726492.8</v>
      </c>
      <c r="G17" s="33">
        <f t="shared" si="2"/>
        <v>1709452.8</v>
      </c>
      <c r="H17" s="31">
        <f t="shared" si="3"/>
        <v>17040</v>
      </c>
      <c r="I17" s="20"/>
    </row>
    <row r="18" spans="1:9">
      <c r="A18" s="2">
        <v>9</v>
      </c>
      <c r="B18" s="7" t="s">
        <v>15</v>
      </c>
      <c r="C18" s="14">
        <v>3984</v>
      </c>
      <c r="D18" s="31">
        <f t="shared" si="0"/>
        <v>3945</v>
      </c>
      <c r="E18" s="32">
        <v>39</v>
      </c>
      <c r="F18" s="31">
        <f t="shared" si="1"/>
        <v>2715494.3999999999</v>
      </c>
      <c r="G18" s="33">
        <f t="shared" si="2"/>
        <v>2688912</v>
      </c>
      <c r="H18" s="31">
        <f t="shared" si="3"/>
        <v>26582.400000000001</v>
      </c>
      <c r="I18" s="20"/>
    </row>
    <row r="19" spans="1:9">
      <c r="A19" s="2">
        <v>10</v>
      </c>
      <c r="B19" s="8" t="s">
        <v>16</v>
      </c>
      <c r="C19" s="14">
        <v>1315</v>
      </c>
      <c r="D19" s="31">
        <f t="shared" si="0"/>
        <v>1302</v>
      </c>
      <c r="E19" s="32">
        <v>13</v>
      </c>
      <c r="F19" s="31">
        <f t="shared" si="1"/>
        <v>896304</v>
      </c>
      <c r="G19" s="33">
        <f t="shared" si="2"/>
        <v>887443.2</v>
      </c>
      <c r="H19" s="31">
        <f t="shared" si="3"/>
        <v>8860.8000000000011</v>
      </c>
      <c r="I19" s="20"/>
    </row>
    <row r="20" spans="1:9">
      <c r="A20" s="2">
        <v>11</v>
      </c>
      <c r="B20" s="8" t="s">
        <v>17</v>
      </c>
      <c r="C20" s="14">
        <v>4055</v>
      </c>
      <c r="D20" s="31">
        <f t="shared" si="0"/>
        <v>4016</v>
      </c>
      <c r="E20" s="32">
        <v>39</v>
      </c>
      <c r="F20" s="31">
        <f t="shared" si="1"/>
        <v>2763888</v>
      </c>
      <c r="G20" s="33">
        <f t="shared" si="2"/>
        <v>2737305.6000000001</v>
      </c>
      <c r="H20" s="31">
        <f t="shared" si="3"/>
        <v>26582.400000000001</v>
      </c>
      <c r="I20" s="20"/>
    </row>
    <row r="21" spans="1:9">
      <c r="A21" s="2">
        <v>12</v>
      </c>
      <c r="B21" s="8" t="s">
        <v>18</v>
      </c>
      <c r="C21" s="14">
        <v>1710</v>
      </c>
      <c r="D21" s="31">
        <f t="shared" si="0"/>
        <v>1693</v>
      </c>
      <c r="E21" s="32">
        <v>17</v>
      </c>
      <c r="F21" s="31">
        <f t="shared" si="1"/>
        <v>1165536</v>
      </c>
      <c r="G21" s="33">
        <f t="shared" si="2"/>
        <v>1153948.8</v>
      </c>
      <c r="H21" s="31">
        <f t="shared" si="3"/>
        <v>11587.2</v>
      </c>
      <c r="I21" s="20"/>
    </row>
    <row r="22" spans="1:9">
      <c r="A22" s="2">
        <v>13</v>
      </c>
      <c r="B22" s="8" t="s">
        <v>19</v>
      </c>
      <c r="C22" s="14">
        <f>4550-700</f>
        <v>3850</v>
      </c>
      <c r="D22" s="31">
        <f t="shared" si="0"/>
        <v>3806</v>
      </c>
      <c r="E22" s="32">
        <v>44</v>
      </c>
      <c r="F22" s="31">
        <f t="shared" si="1"/>
        <v>2624160</v>
      </c>
      <c r="G22" s="33">
        <f t="shared" si="2"/>
        <v>2594169.6</v>
      </c>
      <c r="H22" s="31">
        <f t="shared" si="3"/>
        <v>29990.400000000001</v>
      </c>
      <c r="I22" s="20"/>
    </row>
    <row r="23" spans="1:9">
      <c r="A23" s="2">
        <v>14</v>
      </c>
      <c r="B23" s="8" t="s">
        <v>20</v>
      </c>
      <c r="C23" s="14">
        <v>3067</v>
      </c>
      <c r="D23" s="31">
        <f t="shared" si="0"/>
        <v>3037</v>
      </c>
      <c r="E23" s="32">
        <v>30</v>
      </c>
      <c r="F23" s="31">
        <f t="shared" si="1"/>
        <v>2090467.2</v>
      </c>
      <c r="G23" s="33">
        <f t="shared" si="2"/>
        <v>2070019.2</v>
      </c>
      <c r="H23" s="31">
        <f t="shared" si="3"/>
        <v>20448</v>
      </c>
      <c r="I23" s="20"/>
    </row>
    <row r="24" spans="1:9">
      <c r="A24" s="2">
        <v>15</v>
      </c>
      <c r="B24" s="8" t="s">
        <v>21</v>
      </c>
      <c r="C24" s="14">
        <v>3770</v>
      </c>
      <c r="D24" s="31">
        <f t="shared" si="0"/>
        <v>3733</v>
      </c>
      <c r="E24" s="32">
        <v>37</v>
      </c>
      <c r="F24" s="31">
        <f t="shared" si="1"/>
        <v>2569632</v>
      </c>
      <c r="G24" s="33">
        <f t="shared" si="2"/>
        <v>2544412.7999999998</v>
      </c>
      <c r="H24" s="31">
        <f t="shared" si="3"/>
        <v>25219.200000000001</v>
      </c>
      <c r="I24" s="20"/>
    </row>
    <row r="25" spans="1:9">
      <c r="A25" s="2">
        <v>16</v>
      </c>
      <c r="B25" s="8" t="s">
        <v>22</v>
      </c>
      <c r="C25" s="14">
        <f>2576-550-600</f>
        <v>1426</v>
      </c>
      <c r="D25" s="31">
        <f t="shared" si="0"/>
        <v>1401</v>
      </c>
      <c r="E25" s="32">
        <v>25</v>
      </c>
      <c r="F25" s="31">
        <f t="shared" si="1"/>
        <v>971961.6</v>
      </c>
      <c r="G25" s="33">
        <f t="shared" si="2"/>
        <v>954921.6</v>
      </c>
      <c r="H25" s="31">
        <f t="shared" si="3"/>
        <v>17040</v>
      </c>
      <c r="I25" s="20"/>
    </row>
    <row r="26" spans="1:9" ht="22.5">
      <c r="A26" s="2">
        <v>17</v>
      </c>
      <c r="B26" s="8" t="s">
        <v>23</v>
      </c>
      <c r="C26" s="14">
        <v>3513</v>
      </c>
      <c r="D26" s="31">
        <f t="shared" si="0"/>
        <v>3479</v>
      </c>
      <c r="E26" s="32">
        <v>34</v>
      </c>
      <c r="F26" s="31">
        <f t="shared" si="1"/>
        <v>2394460.8000000003</v>
      </c>
      <c r="G26" s="33">
        <f t="shared" si="2"/>
        <v>2371286.4000000004</v>
      </c>
      <c r="H26" s="31">
        <f t="shared" si="3"/>
        <v>23174.400000000001</v>
      </c>
      <c r="I26" s="20"/>
    </row>
    <row r="27" spans="1:9">
      <c r="A27" s="2">
        <v>18</v>
      </c>
      <c r="B27" s="8" t="s">
        <v>24</v>
      </c>
      <c r="C27" s="14">
        <v>9951</v>
      </c>
      <c r="D27" s="31">
        <f t="shared" si="0"/>
        <v>9854</v>
      </c>
      <c r="E27" s="32">
        <v>97</v>
      </c>
      <c r="F27" s="31">
        <f t="shared" si="1"/>
        <v>6782601.6000000006</v>
      </c>
      <c r="G27" s="33">
        <f t="shared" si="2"/>
        <v>6716486.4000000004</v>
      </c>
      <c r="H27" s="31">
        <f t="shared" si="3"/>
        <v>66115.199999999997</v>
      </c>
      <c r="I27" s="20"/>
    </row>
    <row r="28" spans="1:9">
      <c r="A28" s="2">
        <v>20</v>
      </c>
      <c r="B28" s="8" t="s">
        <v>25</v>
      </c>
      <c r="C28" s="14">
        <f>5380-850-1000</f>
        <v>3530</v>
      </c>
      <c r="D28" s="31">
        <f t="shared" si="0"/>
        <v>3478</v>
      </c>
      <c r="E28" s="32">
        <v>52</v>
      </c>
      <c r="F28" s="31">
        <f t="shared" si="1"/>
        <v>2406048</v>
      </c>
      <c r="G28" s="33">
        <f t="shared" si="2"/>
        <v>2370604.7999999998</v>
      </c>
      <c r="H28" s="31">
        <f t="shared" si="3"/>
        <v>35443.200000000004</v>
      </c>
      <c r="I28" s="20"/>
    </row>
    <row r="29" spans="1:9" ht="26.25" customHeight="1">
      <c r="A29" s="2">
        <v>21</v>
      </c>
      <c r="B29" s="8" t="s">
        <v>26</v>
      </c>
      <c r="C29" s="14">
        <v>1987</v>
      </c>
      <c r="D29" s="31">
        <f t="shared" si="0"/>
        <v>1968</v>
      </c>
      <c r="E29" s="32">
        <v>19</v>
      </c>
      <c r="F29" s="31">
        <f t="shared" si="1"/>
        <v>1354339.2</v>
      </c>
      <c r="G29" s="33">
        <f t="shared" si="2"/>
        <v>1341388.8</v>
      </c>
      <c r="H29" s="31">
        <f t="shared" si="3"/>
        <v>12950.4</v>
      </c>
      <c r="I29" s="20"/>
    </row>
    <row r="30" spans="1:9">
      <c r="A30" s="2">
        <v>22</v>
      </c>
      <c r="B30" s="8" t="s">
        <v>27</v>
      </c>
      <c r="C30" s="14">
        <v>10256</v>
      </c>
      <c r="D30" s="31">
        <f t="shared" si="0"/>
        <v>10156</v>
      </c>
      <c r="E30" s="32">
        <v>100</v>
      </c>
      <c r="F30" s="31">
        <f t="shared" si="1"/>
        <v>6990489.6000000006</v>
      </c>
      <c r="G30" s="33">
        <f t="shared" si="2"/>
        <v>6922329.6000000006</v>
      </c>
      <c r="H30" s="31">
        <f t="shared" si="3"/>
        <v>68160</v>
      </c>
      <c r="I30" s="20"/>
    </row>
    <row r="31" spans="1:9" ht="26.25" customHeight="1">
      <c r="A31" s="2">
        <v>23</v>
      </c>
      <c r="B31" s="9" t="s">
        <v>29</v>
      </c>
      <c r="C31" s="14">
        <v>23101</v>
      </c>
      <c r="D31" s="31">
        <f t="shared" si="0"/>
        <v>22867</v>
      </c>
      <c r="E31" s="32">
        <v>234</v>
      </c>
      <c r="F31" s="31">
        <f t="shared" si="1"/>
        <v>15745641.6</v>
      </c>
      <c r="G31" s="33">
        <f t="shared" si="2"/>
        <v>15586147.199999999</v>
      </c>
      <c r="H31" s="31">
        <f t="shared" si="3"/>
        <v>159494.39999999999</v>
      </c>
      <c r="I31" s="20"/>
    </row>
    <row r="32" spans="1:9" ht="26.25" customHeight="1">
      <c r="A32" s="12">
        <v>24</v>
      </c>
      <c r="B32" s="13" t="s">
        <v>36</v>
      </c>
      <c r="C32" s="14">
        <v>433</v>
      </c>
      <c r="D32" s="31">
        <f t="shared" si="0"/>
        <v>429</v>
      </c>
      <c r="E32" s="32">
        <v>4</v>
      </c>
      <c r="F32" s="31">
        <f t="shared" si="1"/>
        <v>295132.79999999999</v>
      </c>
      <c r="G32" s="33">
        <f t="shared" si="2"/>
        <v>292406.39999999997</v>
      </c>
      <c r="H32" s="31">
        <f t="shared" si="3"/>
        <v>2726.4</v>
      </c>
    </row>
    <row r="33" spans="1:8" ht="21.75" customHeight="1">
      <c r="A33" s="12">
        <v>25</v>
      </c>
      <c r="B33" s="15" t="s">
        <v>30</v>
      </c>
      <c r="C33" s="14">
        <f>30902+5150+5000</f>
        <v>41052</v>
      </c>
      <c r="D33" s="31">
        <f t="shared" si="0"/>
        <v>40752</v>
      </c>
      <c r="E33" s="32">
        <v>300</v>
      </c>
      <c r="F33" s="31">
        <f t="shared" si="1"/>
        <v>27981043.199999999</v>
      </c>
      <c r="G33" s="33">
        <f t="shared" si="2"/>
        <v>27776563.199999999</v>
      </c>
      <c r="H33" s="31">
        <f t="shared" si="3"/>
        <v>204480</v>
      </c>
    </row>
    <row r="34" spans="1:8" ht="22.5">
      <c r="A34" s="12">
        <v>26</v>
      </c>
      <c r="B34" s="15" t="s">
        <v>31</v>
      </c>
      <c r="C34" s="14">
        <v>1522</v>
      </c>
      <c r="D34" s="31">
        <f t="shared" si="0"/>
        <v>1507</v>
      </c>
      <c r="E34" s="32">
        <v>15</v>
      </c>
      <c r="F34" s="31">
        <f t="shared" si="1"/>
        <v>1037395.2000000001</v>
      </c>
      <c r="G34" s="33">
        <f t="shared" si="2"/>
        <v>1027171.2000000001</v>
      </c>
      <c r="H34" s="31">
        <f t="shared" si="3"/>
        <v>10224</v>
      </c>
    </row>
    <row r="35" spans="1:8" ht="67.5">
      <c r="A35" s="12">
        <v>27</v>
      </c>
      <c r="B35" s="16" t="s">
        <v>34</v>
      </c>
      <c r="C35" s="14">
        <v>1100</v>
      </c>
      <c r="D35" s="31">
        <f t="shared" si="0"/>
        <v>1089</v>
      </c>
      <c r="E35" s="32">
        <v>11</v>
      </c>
      <c r="F35" s="31">
        <f t="shared" si="1"/>
        <v>749760</v>
      </c>
      <c r="G35" s="33">
        <f t="shared" si="2"/>
        <v>742262.4</v>
      </c>
      <c r="H35" s="31">
        <f t="shared" si="3"/>
        <v>7497.6</v>
      </c>
    </row>
    <row r="36" spans="1:8" ht="24">
      <c r="A36" s="12">
        <v>28</v>
      </c>
      <c r="B36" s="17" t="s">
        <v>28</v>
      </c>
      <c r="C36" s="14">
        <v>1075</v>
      </c>
      <c r="D36" s="31">
        <f t="shared" si="0"/>
        <v>1065</v>
      </c>
      <c r="E36" s="32">
        <v>10</v>
      </c>
      <c r="F36" s="31">
        <f t="shared" si="1"/>
        <v>732720</v>
      </c>
      <c r="G36" s="33">
        <f t="shared" si="2"/>
        <v>725904</v>
      </c>
      <c r="H36" s="31">
        <f t="shared" si="3"/>
        <v>6816</v>
      </c>
    </row>
    <row r="37" spans="1:8" ht="36">
      <c r="A37" s="12">
        <v>29</v>
      </c>
      <c r="B37" s="17" t="s">
        <v>37</v>
      </c>
      <c r="C37" s="14">
        <v>2200</v>
      </c>
      <c r="D37" s="31">
        <f t="shared" si="0"/>
        <v>2179</v>
      </c>
      <c r="E37" s="32">
        <v>21</v>
      </c>
      <c r="F37" s="31">
        <f t="shared" si="1"/>
        <v>1499520</v>
      </c>
      <c r="G37" s="33">
        <f t="shared" si="2"/>
        <v>1485206.4</v>
      </c>
      <c r="H37" s="31">
        <f t="shared" si="3"/>
        <v>14313.6</v>
      </c>
    </row>
    <row r="38" spans="1:8" ht="24">
      <c r="A38" s="12">
        <v>30</v>
      </c>
      <c r="B38" s="17" t="s">
        <v>33</v>
      </c>
      <c r="C38" s="14">
        <v>3900</v>
      </c>
      <c r="D38" s="31">
        <f t="shared" si="0"/>
        <v>3862</v>
      </c>
      <c r="E38" s="32">
        <v>38</v>
      </c>
      <c r="F38" s="31">
        <f t="shared" si="1"/>
        <v>2658240</v>
      </c>
      <c r="G38" s="33">
        <f t="shared" si="2"/>
        <v>2632339.2000000002</v>
      </c>
      <c r="H38" s="31">
        <f t="shared" si="3"/>
        <v>25900.799999999999</v>
      </c>
    </row>
    <row r="39" spans="1:8" ht="24.75" customHeight="1">
      <c r="A39" s="12">
        <v>31</v>
      </c>
      <c r="B39" s="16" t="s">
        <v>32</v>
      </c>
      <c r="C39" s="14">
        <v>7500</v>
      </c>
      <c r="D39" s="31">
        <f t="shared" si="0"/>
        <v>7437</v>
      </c>
      <c r="E39" s="32">
        <v>63</v>
      </c>
      <c r="F39" s="31">
        <f t="shared" si="1"/>
        <v>5112000</v>
      </c>
      <c r="G39" s="33">
        <f t="shared" si="2"/>
        <v>5069059.2</v>
      </c>
      <c r="H39" s="31">
        <f t="shared" si="3"/>
        <v>42940.800000000003</v>
      </c>
    </row>
    <row r="40" spans="1:8">
      <c r="A40" s="12">
        <v>32</v>
      </c>
      <c r="B40" s="18" t="s">
        <v>35</v>
      </c>
      <c r="C40" s="14">
        <f>3300-650-500</f>
        <v>2150</v>
      </c>
      <c r="D40" s="31">
        <f t="shared" si="0"/>
        <v>2118</v>
      </c>
      <c r="E40" s="32">
        <v>32</v>
      </c>
      <c r="F40" s="31">
        <f t="shared" si="1"/>
        <v>1465440</v>
      </c>
      <c r="G40" s="33">
        <f t="shared" si="2"/>
        <v>1443628.8</v>
      </c>
      <c r="H40" s="31">
        <f t="shared" si="3"/>
        <v>21811.200000000001</v>
      </c>
    </row>
    <row r="41" spans="1:8" ht="25.5" customHeight="1">
      <c r="A41" s="12">
        <v>33</v>
      </c>
      <c r="B41" s="19" t="s">
        <v>38</v>
      </c>
      <c r="C41" s="14">
        <v>3300</v>
      </c>
      <c r="D41" s="31">
        <f t="shared" si="0"/>
        <v>3268</v>
      </c>
      <c r="E41" s="32">
        <v>32</v>
      </c>
      <c r="F41" s="31">
        <f t="shared" si="1"/>
        <v>2249280</v>
      </c>
      <c r="G41" s="33">
        <f t="shared" si="2"/>
        <v>2227468.7999999998</v>
      </c>
      <c r="H41" s="31">
        <f t="shared" si="3"/>
        <v>21811.200000000001</v>
      </c>
    </row>
    <row r="42" spans="1:8">
      <c r="A42" s="2">
        <v>34</v>
      </c>
      <c r="B42" s="1" t="s">
        <v>39</v>
      </c>
      <c r="C42" s="14">
        <v>84</v>
      </c>
      <c r="D42" s="31">
        <f t="shared" si="0"/>
        <v>83</v>
      </c>
      <c r="E42" s="32">
        <v>1</v>
      </c>
      <c r="F42" s="31">
        <f t="shared" si="1"/>
        <v>57254.400000000001</v>
      </c>
      <c r="G42" s="33">
        <f t="shared" si="2"/>
        <v>56572.800000000003</v>
      </c>
      <c r="H42" s="31">
        <f t="shared" si="3"/>
        <v>681.6</v>
      </c>
    </row>
    <row r="43" spans="1:8" ht="25.5" customHeight="1">
      <c r="A43" s="2"/>
      <c r="B43" s="10" t="s">
        <v>4</v>
      </c>
      <c r="C43" s="11">
        <f t="shared" ref="C43:H43" si="4">SUM(C10:C42)</f>
        <v>178169</v>
      </c>
      <c r="D43" s="11">
        <f t="shared" si="4"/>
        <v>176439</v>
      </c>
      <c r="E43" s="11">
        <f t="shared" si="4"/>
        <v>1730</v>
      </c>
      <c r="F43" s="25">
        <f t="shared" si="4"/>
        <v>121439990.40000002</v>
      </c>
      <c r="G43" s="25">
        <f t="shared" si="4"/>
        <v>120260822.40000002</v>
      </c>
      <c r="H43" s="25">
        <f t="shared" si="4"/>
        <v>1179168.0000000002</v>
      </c>
    </row>
  </sheetData>
  <mergeCells count="6">
    <mergeCell ref="A7:A9"/>
    <mergeCell ref="B7:B9"/>
    <mergeCell ref="C7:E8"/>
    <mergeCell ref="F7:H8"/>
    <mergeCell ref="H2:I2"/>
    <mergeCell ref="G3:I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econ_5</dc:creator>
  <cp:lastModifiedBy>econ_1</cp:lastModifiedBy>
  <cp:lastPrinted>2021-04-26T12:15:30Z</cp:lastPrinted>
  <dcterms:created xsi:type="dcterms:W3CDTF">2015-09-03T05:34:04Z</dcterms:created>
  <dcterms:modified xsi:type="dcterms:W3CDTF">2021-06-28T06:54:15Z</dcterms:modified>
</cp:coreProperties>
</file>